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40" firstSheet="1" activeTab="1"/>
  </bookViews>
  <sheets>
    <sheet name="foxz" sheetId="2" state="veryHidden" r:id="rId1"/>
    <sheet name="okkkk" sheetId="1" r:id="rId2"/>
  </sheets>
  <externalReferences>
    <externalReference r:id="rId3"/>
  </externalReferenc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0" i="1"/>
  <c r="E38"/>
  <c r="E39"/>
  <c r="E17"/>
  <c r="E14"/>
  <c r="E12"/>
  <c r="E30"/>
  <c r="E27"/>
  <c r="E40" l="1"/>
  <c r="E37"/>
  <c r="E35"/>
  <c r="E33"/>
  <c r="E29"/>
  <c r="E25"/>
  <c r="E23"/>
  <c r="E20"/>
  <c r="E18"/>
  <c r="E13"/>
  <c r="E11"/>
  <c r="E9" l="1"/>
  <c r="E21"/>
  <c r="F23" s="1"/>
  <c r="E31"/>
  <c r="E8" l="1"/>
  <c r="E42" l="1"/>
  <c r="F8"/>
  <c r="A44"/>
</calcChain>
</file>

<file path=xl/sharedStrings.xml><?xml version="1.0" encoding="utf-8"?>
<sst xmlns="http://schemas.openxmlformats.org/spreadsheetml/2006/main" count="63" uniqueCount="61">
  <si>
    <t>Tỉnh Thừa Thiên Huế</t>
  </si>
  <si>
    <t>Mẫu biểu số 06</t>
  </si>
  <si>
    <t>Thành phố Huế</t>
  </si>
  <si>
    <t>Đơn vị: đồng</t>
  </si>
  <si>
    <t>Chương</t>
  </si>
  <si>
    <t>Loại</t>
  </si>
  <si>
    <t>Khoản</t>
  </si>
  <si>
    <t>Diễn giải</t>
  </si>
  <si>
    <t>Dự toán</t>
  </si>
  <si>
    <t>Tổng cộng</t>
  </si>
  <si>
    <t>Cộng Khoản 341</t>
  </si>
  <si>
    <t>340</t>
  </si>
  <si>
    <t>Chi hoạt động Đảng gồm: Phụ cấp Đảng ủy viên; tiền báo; chi công tác Đảng; chi khác</t>
  </si>
  <si>
    <t>Cộng Khoản 351</t>
  </si>
  <si>
    <t>Đoàn Thanh niên cộng sản Hồ Chí Minh gồm: chi khen thưởng; phúc lợi tập thể; vật tư văn phòng; chi phí nghiệp vụ chuyên môn; chi hội nghị; chi bồi dưỡng cho các Bí thư chi đoàn ở tổ dân phố; khoán kinh phí hoạt động của Đoàn thanh niên ở tổ dân phố; chi khác</t>
  </si>
  <si>
    <t>Hội Liên hiệp phụ nữ gồm: chi khen thưởng; phúc lợi tập thể; vật tư văn phòng; chi phí nghiệp vụ chuyên môn; chi hội nghị; chi bồi dưỡng cho các Chi hội trưởng ở tổ dân phố; khoán kinh phí hoạt động của Chi hội phụ nữ ở tổ dân phố; chi khác</t>
  </si>
  <si>
    <t>Hội cựu chiến binh gồm: chi khen thưởng; phúc lợi tập thể; vật tư văn phòng; chi phí nghiệp vụ chuyên môn; chi hội nghị; chi bồi dưỡng cho các Chi hội trưởng ở tổ dân phố; khoán kinh phí hoạt động của Chi hội CCB ở tổ dân phố; chi khác</t>
  </si>
  <si>
    <t>Ủy ban Mặt trận Tổ quốc gồm: chi khen thưởng; phúc lợi tập thể; vật tư văn phòng; chi phí nghiệp vụ chuyên môn; chi hội nghị; khoán kinh phí hoạt động của Ban công tác mặt trận ở tổ dân phố; chi khác</t>
  </si>
  <si>
    <t>Cộng Khoản 361</t>
  </si>
  <si>
    <t>Các hội: Hội chữ thập đỏ, Hội người cao tuổi, Hội người tù yêu nước, Hội nạn nhân chất độc da cam, Hội Cựu Thanh niên xung phong, Hội Cựu giáo chức gồm: chi khen thưởng; phúc lợi tập thể; chi hội nghị; chi khác</t>
  </si>
  <si>
    <t>Cộng khoản 362</t>
  </si>
  <si>
    <t>Tài khoản: 9527.4.1009913</t>
  </si>
  <si>
    <t>010</t>
  </si>
  <si>
    <t>011</t>
  </si>
  <si>
    <t>Chi hoạt động Quốc phòng gồm: chi khen thưởng; phúc lợi tập thể; chi phí nghiệp vụ chuyên môn; chi hội nghị; chi khác</t>
  </si>
  <si>
    <t>Cộng Khoản 011</t>
  </si>
  <si>
    <t>040</t>
  </si>
  <si>
    <t>041</t>
  </si>
  <si>
    <t>Chi hoạt động An ninh gồm: chi khen thưởng; phúc lợi tập thể; chi phí nghiệp vụ chuyên môn; chi hội nghị; chi khác</t>
  </si>
  <si>
    <t>Cộng Khoản 041</t>
  </si>
  <si>
    <t>130</t>
  </si>
  <si>
    <t>Y tế dự phòng gồm: chi khen thưởng; phúc lợi tập thể; chi phí nghiệp vụ chuyên môn; chi hội nghị; chi khác</t>
  </si>
  <si>
    <t>Cộng Khoản 131</t>
  </si>
  <si>
    <t>Cộng Khoản 161</t>
  </si>
  <si>
    <t>Chi phát thanh gồm: chi duy tu, bảo dưỡng hệ thống phát thanh; chi khác</t>
  </si>
  <si>
    <t>Cộng Khoản 191</t>
  </si>
  <si>
    <t>Chi sự nghiệp thể dục thể thao gồm: chi khác (chi hỗ trợ các vận động viên tham dự hội thao)</t>
  </si>
  <si>
    <t>Cộng Khoản 221</t>
  </si>
  <si>
    <t>Cộng Khoản 312</t>
  </si>
  <si>
    <t>Chi hoạt động của HĐND phường gồm: Sinh hoạt phí Đại biểu HĐND, khoán văn phòng phẩm; đóng BHYT Đại biểu HĐND; chi khen thưởng; phúc lợi tập thể; chi các kỳ họp của HĐND phường; chi phí nghiệp vụ chuyên môn, xây dựng văn bản; chi khác</t>
  </si>
  <si>
    <t>TM. ỦY BAN NHÂN DÂN</t>
  </si>
  <si>
    <t>Phụ trách kế toán</t>
  </si>
  <si>
    <t>CHỦ TỊCH</t>
  </si>
  <si>
    <t>Sự nghiệp văn hóa gồm: chi tuyên truyền; chi hội nghị; thăm hỏi các cơ sở tôn giáo, chi khác (bao gồm kinh phí toàn dân xây dựng đời sống văn hóa)</t>
  </si>
  <si>
    <t>Kiến thiết thị chính gồm: chi đổ dầu xe TTĐT; Chi sửa chữa, duy tu tài sản phục vụ công tác chuyên môn và công trình cơ sở hạ tầng; chi hỗ trợ làm công tác TTĐT; chi hỗ trợ chủ nhật xanh; chặt cây mai dương, vớt bèo, chi khác</t>
  </si>
  <si>
    <t>070</t>
  </si>
  <si>
    <t>098</t>
  </si>
  <si>
    <t>Cộng Khoản 098</t>
  </si>
  <si>
    <t xml:space="preserve">Tổng dự toán chi ngân sách phường (bằng số): </t>
  </si>
  <si>
    <t>Lê Thị Diệu Hoàng</t>
  </si>
  <si>
    <t>Tài khoản: 9523.4.1009914</t>
  </si>
  <si>
    <t>Mã ĐBHC: 19789</t>
  </si>
  <si>
    <t>Phường Phú Nhuận</t>
  </si>
  <si>
    <t>Các nhiệm vụ phục vụ cho giáo dục, đào tạo, giáo dục nghề nghiệp khác: Trung tâm học tập cộng đồng, phổ cập giáo dục, hỗ trợ các trường khai giảng, 20/11, hội nghị của các trường, chi khác, hỗ trợ cán bộ công chức đi tập huấn, mua tài liệu đi học, đi tập huấn</t>
  </si>
  <si>
    <t>Nguyễn Đức Phong</t>
  </si>
  <si>
    <t xml:space="preserve">Tổng dự toán chi ngân sách phường (bằng chữ): </t>
  </si>
  <si>
    <t>PHÂN BỔ DỰ TOÁN CHI NGÂN SÁCH NĂM 2024</t>
  </si>
  <si>
    <t>(Ban hành kèm theo Quyết định số 02/QĐ-UBND ngày  04 tháng 01 năm 2024 của UBND Phường Phú Nhuận)</t>
  </si>
  <si>
    <t>Chi hoạt động Quản lý Nhà nước gồm: Phụ cấp ban bảo vệ dân phố; Phụ cấp theo Luật dân quân tự vệ; phụ cấp nhân viên thú y; Phụ cấp Hội đặc thù; Hỗ trợ đội trưởng, đội phó dân phòng;  Chi sự nghiệp đào tạo; Chi chính sách xã hội; Chi sửa chữa, duy tu tài sản phục vụ công tác chuyên môn và công trình cơ sở hạ tầng; Chi mua sắm tài sản phục vụ công tác chuyên môn; Kinh phí ban thanh tra nhân dân; Kiểm sóat thủ tục hành chính, Phần mềm, gia hạn chữ ký số, Biểu mẫu giấy khai sinh; Chi hội nghị; Chi khác, kinh phí tiếp công dân; hòa giải cơ sở.</t>
  </si>
  <si>
    <t>Chi hoạt động UBND phường gồm: Chi lương, các khoản phụ cấp theo lương; phụ cấp cán bộ không chuyên trách cấp phường và tổ dân phố; đóng BHXH, BHYT, kinh phí công đoàn; khoán công tác phí; chi các hoạt động thường xuyên ngoài lương;chi hỗ trợ hàng tháng cho bộ phân tiếp nhận và trả kết quả, khoán trang phục bộ phận một cửa, trang phục cho cán bộ công chức; phúc lợi tập thể; thanh toán dịch vụ công cộng (điện, nước...), vật tư văn phòng, tiền làm thêm giờ; chi khác, Chi thông tin tuyên truyền liên lạc (internet, điện thoại, sách báo pano tuyên truyền), Tiền báo,  Tiền công hợp đồng vụ việc (lao động thường xuyên theo hợp đồng)</t>
  </si>
  <si>
    <t>Phú Nhuận, ngày 04 tháng 01 năm 2024</t>
  </si>
</sst>
</file>

<file path=xl/styles.xml><?xml version="1.0" encoding="utf-8"?>
<styleSheet xmlns="http://schemas.openxmlformats.org/spreadsheetml/2006/main">
  <numFmts count="1">
    <numFmt numFmtId="41" formatCode="_(* #,##0_);_(* \(#,##0\);_(* &quot;-&quot;_);_(@_)"/>
  </numFmts>
  <fonts count="10">
    <font>
      <sz val="11"/>
      <color theme="1"/>
      <name val="Calibri"/>
      <family val="2"/>
      <scheme val="minor"/>
    </font>
    <font>
      <b/>
      <sz val="12"/>
      <name val="Times New Roman"/>
      <family val="1"/>
    </font>
    <font>
      <sz val="12"/>
      <name val="Times New Roman"/>
      <family val="1"/>
    </font>
    <font>
      <sz val="11"/>
      <color indexed="8"/>
      <name val="Calibri"/>
      <family val="2"/>
    </font>
    <font>
      <b/>
      <sz val="14"/>
      <name val="Times New Roman"/>
      <family val="1"/>
    </font>
    <font>
      <i/>
      <sz val="12"/>
      <name val="Times New Roman"/>
      <family val="1"/>
    </font>
    <font>
      <b/>
      <sz val="13"/>
      <name val="Times New Roman"/>
      <family val="1"/>
    </font>
    <font>
      <sz val="13"/>
      <name val="Times New Roman"/>
      <family val="1"/>
    </font>
    <font>
      <sz val="13"/>
      <name val="Calibri"/>
      <family val="2"/>
      <scheme val="minor"/>
    </font>
    <font>
      <i/>
      <sz val="13"/>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8"/>
      </bottom>
      <diagonal/>
    </border>
  </borders>
  <cellStyleXfs count="2">
    <xf numFmtId="0" fontId="0" fillId="0" borderId="0"/>
    <xf numFmtId="41" fontId="3" fillId="0" borderId="0" applyFont="0" applyFill="0" applyBorder="0" applyAlignment="0" applyProtection="0"/>
  </cellStyleXfs>
  <cellXfs count="50">
    <xf numFmtId="0" fontId="0" fillId="0" borderId="0" xfId="0"/>
    <xf numFmtId="0" fontId="1" fillId="0" borderId="0" xfId="0" applyFont="1" applyAlignment="1">
      <alignment vertical="center"/>
    </xf>
    <xf numFmtId="0" fontId="2" fillId="0" borderId="0" xfId="0" applyFont="1" applyAlignment="1">
      <alignment vertical="center"/>
    </xf>
    <xf numFmtId="41" fontId="2" fillId="0" borderId="0" xfId="1" applyFont="1" applyAlignment="1">
      <alignment horizontal="right" vertical="center"/>
    </xf>
    <xf numFmtId="41" fontId="2" fillId="0" borderId="0" xfId="1" applyFont="1" applyBorder="1" applyAlignment="1">
      <alignment vertical="center"/>
    </xf>
    <xf numFmtId="41" fontId="2" fillId="0" borderId="0" xfId="1" applyFont="1" applyAlignment="1">
      <alignment vertical="center"/>
    </xf>
    <xf numFmtId="0" fontId="1" fillId="0" borderId="1" xfId="0" applyFont="1" applyBorder="1" applyAlignment="1">
      <alignment horizontal="center" vertical="center"/>
    </xf>
    <xf numFmtId="3" fontId="1" fillId="0" borderId="1" xfId="0" applyNumberFormat="1" applyFont="1" applyBorder="1" applyAlignment="1">
      <alignment horizontal="right" vertical="center"/>
    </xf>
    <xf numFmtId="3" fontId="1" fillId="0" borderId="1" xfId="0" applyNumberFormat="1" applyFont="1" applyFill="1" applyBorder="1" applyAlignment="1">
      <alignment horizontal="right" vertical="center" wrapText="1" shrinkToFit="1"/>
    </xf>
    <xf numFmtId="0" fontId="2" fillId="0" borderId="1" xfId="0" applyFont="1" applyBorder="1" applyAlignment="1">
      <alignment horizontal="center" vertical="center"/>
    </xf>
    <xf numFmtId="49" fontId="2" fillId="0" borderId="1" xfId="0" applyNumberFormat="1" applyFont="1" applyFill="1" applyBorder="1" applyAlignment="1">
      <alignment horizontal="left" vertical="center" wrapText="1" shrinkToFit="1"/>
    </xf>
    <xf numFmtId="3" fontId="2" fillId="0" borderId="1" xfId="0" applyNumberFormat="1" applyFont="1" applyFill="1" applyBorder="1" applyAlignment="1">
      <alignment horizontal="right" vertical="center" wrapText="1" shrinkToFit="1"/>
    </xf>
    <xf numFmtId="49" fontId="1" fillId="0" borderId="5" xfId="0" applyNumberFormat="1" applyFont="1" applyFill="1" applyBorder="1" applyAlignment="1">
      <alignment horizontal="left" vertical="center" wrapText="1" shrinkToFit="1"/>
    </xf>
    <xf numFmtId="0" fontId="2" fillId="0" borderId="1" xfId="0" quotePrefix="1" applyFont="1" applyBorder="1" applyAlignment="1">
      <alignment horizontal="center" vertical="center"/>
    </xf>
    <xf numFmtId="0" fontId="2" fillId="0" borderId="6" xfId="0" applyFont="1" applyBorder="1" applyAlignment="1">
      <alignment horizontal="center" vertical="center"/>
    </xf>
    <xf numFmtId="3" fontId="1" fillId="0" borderId="6" xfId="0" applyNumberFormat="1" applyFont="1" applyFill="1" applyBorder="1" applyAlignment="1">
      <alignment horizontal="right" vertical="center" wrapText="1" shrinkToFit="1"/>
    </xf>
    <xf numFmtId="49" fontId="2" fillId="0" borderId="1" xfId="0" applyNumberFormat="1" applyFont="1" applyBorder="1" applyAlignment="1">
      <alignment horizontal="center" vertical="center"/>
    </xf>
    <xf numFmtId="49" fontId="1" fillId="0" borderId="1" xfId="0" applyNumberFormat="1" applyFont="1" applyFill="1" applyBorder="1" applyAlignment="1">
      <alignment horizontal="left" vertical="center" wrapText="1" shrinkToFit="1"/>
    </xf>
    <xf numFmtId="0" fontId="1" fillId="0" borderId="1" xfId="0" applyFont="1" applyFill="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left" vertical="center"/>
    </xf>
    <xf numFmtId="3" fontId="1" fillId="0" borderId="4" xfId="0" applyNumberFormat="1" applyFont="1" applyBorder="1" applyAlignment="1">
      <alignment horizontal="right" vertical="center"/>
    </xf>
    <xf numFmtId="49" fontId="2" fillId="0" borderId="1" xfId="0" quotePrefix="1" applyNumberFormat="1" applyFont="1" applyBorder="1" applyAlignment="1">
      <alignment horizontal="center" vertical="center"/>
    </xf>
    <xf numFmtId="49" fontId="2" fillId="0" borderId="5" xfId="0" applyNumberFormat="1" applyFont="1" applyFill="1" applyBorder="1" applyAlignment="1">
      <alignment horizontal="left" vertical="center" wrapText="1" shrinkToFit="1"/>
    </xf>
    <xf numFmtId="41" fontId="2" fillId="0" borderId="7" xfId="1" applyFont="1" applyFill="1" applyBorder="1" applyAlignment="1">
      <alignment horizontal="right" vertical="center"/>
    </xf>
    <xf numFmtId="49" fontId="2" fillId="0" borderId="8" xfId="0" applyNumberFormat="1" applyFont="1" applyFill="1" applyBorder="1" applyAlignment="1">
      <alignment horizontal="left" vertical="center" wrapText="1" shrinkToFit="1"/>
    </xf>
    <xf numFmtId="0" fontId="2" fillId="0" borderId="0" xfId="0" applyFont="1" applyBorder="1" applyAlignment="1">
      <alignment horizontal="center" vertical="center"/>
    </xf>
    <xf numFmtId="49" fontId="1" fillId="0" borderId="0" xfId="0" applyNumberFormat="1" applyFont="1" applyFill="1" applyBorder="1" applyAlignment="1">
      <alignment horizontal="left" vertical="center" wrapText="1" shrinkToFit="1"/>
    </xf>
    <xf numFmtId="3" fontId="1" fillId="0" borderId="0" xfId="0" applyNumberFormat="1" applyFont="1" applyFill="1" applyBorder="1" applyAlignment="1">
      <alignment horizontal="right" vertical="center" wrapText="1" shrinkToFit="1"/>
    </xf>
    <xf numFmtId="0" fontId="2" fillId="0" borderId="1" xfId="0" applyNumberFormat="1" applyFont="1" applyFill="1" applyBorder="1" applyAlignment="1">
      <alignment horizontal="left" vertical="center" wrapText="1" shrinkToFit="1"/>
    </xf>
    <xf numFmtId="0" fontId="2" fillId="0" borderId="5" xfId="0" applyNumberFormat="1" applyFont="1" applyFill="1" applyBorder="1" applyAlignment="1">
      <alignment horizontal="left" vertical="center" wrapText="1" shrinkToFit="1"/>
    </xf>
    <xf numFmtId="41" fontId="7" fillId="0" borderId="0" xfId="1" applyFont="1" applyAlignment="1">
      <alignment horizontal="right" vertical="center"/>
    </xf>
    <xf numFmtId="41" fontId="7" fillId="0" borderId="0" xfId="1" applyFont="1" applyBorder="1" applyAlignment="1">
      <alignment vertical="center"/>
    </xf>
    <xf numFmtId="41" fontId="7" fillId="0" borderId="0" xfId="1"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3" fontId="6" fillId="0" borderId="0" xfId="0" applyNumberFormat="1" applyFont="1" applyAlignment="1">
      <alignment horizontal="righ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right" vertical="center"/>
    </xf>
    <xf numFmtId="0" fontId="1" fillId="0" borderId="0" xfId="0" applyFont="1" applyAlignment="1">
      <alignment horizontal="center" vertical="center"/>
    </xf>
    <xf numFmtId="0" fontId="6" fillId="0" borderId="0" xfId="0" applyFont="1" applyAlignment="1">
      <alignment horizontal="right" vertical="center"/>
    </xf>
    <xf numFmtId="0" fontId="9" fillId="0" borderId="0" xfId="0" applyFont="1" applyAlignment="1">
      <alignment horizontal="center" vertical="center"/>
    </xf>
    <xf numFmtId="0" fontId="6" fillId="0" borderId="0" xfId="0" applyFont="1" applyAlignment="1">
      <alignment horizontal="center" vertical="center"/>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vnTools\Ufunctions.xla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niBase"/>
      <sheetName val="vniBase"/>
      <sheetName val="abcBase"/>
    </sheetNames>
    <definedNames>
      <definedName name="VND"/>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6">
    <tabColor rgb="FFFF0000"/>
  </sheetPr>
  <dimension ref="A1:K52"/>
  <sheetViews>
    <sheetView tabSelected="1" workbookViewId="0">
      <selection activeCell="A5" sqref="A5:E5"/>
    </sheetView>
  </sheetViews>
  <sheetFormatPr defaultRowHeight="15.75"/>
  <cols>
    <col min="1" max="1" width="7.5703125" style="2" customWidth="1"/>
    <col min="2" max="3" width="6.85546875" style="2" customWidth="1"/>
    <col min="4" max="4" width="58.85546875" style="2" customWidth="1"/>
    <col min="5" max="5" width="18.5703125" style="2" customWidth="1"/>
    <col min="6" max="6" width="26.5703125" style="3" customWidth="1"/>
    <col min="7" max="7" width="15.7109375" style="4" bestFit="1" customWidth="1"/>
    <col min="8" max="8" width="15.7109375" style="5" bestFit="1" customWidth="1"/>
    <col min="9" max="11" width="9.140625" style="5"/>
    <col min="12" max="16384" width="9.140625" style="2"/>
  </cols>
  <sheetData>
    <row r="1" spans="1:6">
      <c r="A1" s="46" t="s">
        <v>0</v>
      </c>
      <c r="B1" s="46"/>
      <c r="C1" s="46"/>
      <c r="D1" s="42" t="s">
        <v>1</v>
      </c>
      <c r="E1" s="42"/>
    </row>
    <row r="2" spans="1:6">
      <c r="A2" s="46" t="s">
        <v>2</v>
      </c>
      <c r="B2" s="46"/>
      <c r="C2" s="46"/>
    </row>
    <row r="3" spans="1:6">
      <c r="A3" s="46" t="s">
        <v>52</v>
      </c>
      <c r="B3" s="46"/>
      <c r="C3" s="46"/>
    </row>
    <row r="4" spans="1:6" ht="21.75" customHeight="1">
      <c r="A4" s="43" t="s">
        <v>56</v>
      </c>
      <c r="B4" s="43"/>
      <c r="C4" s="43"/>
      <c r="D4" s="43"/>
      <c r="E4" s="43"/>
    </row>
    <row r="5" spans="1:6">
      <c r="A5" s="44" t="s">
        <v>57</v>
      </c>
      <c r="B5" s="44"/>
      <c r="C5" s="44"/>
      <c r="D5" s="44"/>
      <c r="E5" s="44"/>
    </row>
    <row r="6" spans="1:6">
      <c r="A6" s="1" t="s">
        <v>51</v>
      </c>
      <c r="C6" s="1"/>
      <c r="D6" s="45" t="s">
        <v>3</v>
      </c>
      <c r="E6" s="45"/>
    </row>
    <row r="7" spans="1:6" ht="24" customHeight="1">
      <c r="A7" s="6" t="s">
        <v>4</v>
      </c>
      <c r="B7" s="6" t="s">
        <v>5</v>
      </c>
      <c r="C7" s="6" t="s">
        <v>6</v>
      </c>
      <c r="D7" s="6" t="s">
        <v>7</v>
      </c>
      <c r="E7" s="6" t="s">
        <v>8</v>
      </c>
    </row>
    <row r="8" spans="1:6" ht="24" customHeight="1">
      <c r="A8" s="39" t="s">
        <v>9</v>
      </c>
      <c r="B8" s="40"/>
      <c r="C8" s="40"/>
      <c r="D8" s="41"/>
      <c r="E8" s="7">
        <f>+E9+E21</f>
        <v>5366000000</v>
      </c>
      <c r="F8" s="3">
        <f>E8+161000000+236000000</f>
        <v>5763000000</v>
      </c>
    </row>
    <row r="9" spans="1:6" ht="24" customHeight="1">
      <c r="A9" s="39" t="s">
        <v>50</v>
      </c>
      <c r="B9" s="40"/>
      <c r="C9" s="40"/>
      <c r="D9" s="41"/>
      <c r="E9" s="8">
        <f>E11+E13+E18+E20</f>
        <v>4087600000</v>
      </c>
    </row>
    <row r="10" spans="1:6" ht="187.5" customHeight="1">
      <c r="A10" s="9">
        <v>805</v>
      </c>
      <c r="B10" s="9">
        <v>340</v>
      </c>
      <c r="C10" s="9">
        <v>341</v>
      </c>
      <c r="D10" s="29" t="s">
        <v>59</v>
      </c>
      <c r="E10" s="11">
        <f>2412000000+110000000+246000000+557000000+23000000+381600000+59400000+5000000-10000000</f>
        <v>3784000000</v>
      </c>
    </row>
    <row r="11" spans="1:6" ht="24" customHeight="1">
      <c r="A11" s="9"/>
      <c r="B11" s="9"/>
      <c r="C11" s="9"/>
      <c r="D11" s="12" t="s">
        <v>10</v>
      </c>
      <c r="E11" s="8">
        <f>SUM(E10:E10)</f>
        <v>3784000000</v>
      </c>
    </row>
    <row r="12" spans="1:6" ht="39" customHeight="1">
      <c r="A12" s="9">
        <v>819</v>
      </c>
      <c r="B12" s="13" t="s">
        <v>11</v>
      </c>
      <c r="C12" s="9">
        <v>351</v>
      </c>
      <c r="D12" s="10" t="s">
        <v>12</v>
      </c>
      <c r="E12" s="11">
        <f>91000000+19000000</f>
        <v>110000000</v>
      </c>
    </row>
    <row r="13" spans="1:6" ht="24" customHeight="1">
      <c r="A13" s="9"/>
      <c r="B13" s="9"/>
      <c r="C13" s="14"/>
      <c r="D13" s="12" t="s">
        <v>13</v>
      </c>
      <c r="E13" s="15">
        <f>E12</f>
        <v>110000000</v>
      </c>
    </row>
    <row r="14" spans="1:6" ht="83.25" customHeight="1">
      <c r="A14" s="9">
        <v>811</v>
      </c>
      <c r="B14" s="9">
        <v>340</v>
      </c>
      <c r="C14" s="9">
        <v>361</v>
      </c>
      <c r="D14" s="29" t="s">
        <v>14</v>
      </c>
      <c r="E14" s="11">
        <f>13500000+1800000*8+3000000*8</f>
        <v>51900000</v>
      </c>
    </row>
    <row r="15" spans="1:6" ht="80.25" customHeight="1">
      <c r="A15" s="9">
        <v>812</v>
      </c>
      <c r="B15" s="9">
        <v>340</v>
      </c>
      <c r="C15" s="9">
        <v>361</v>
      </c>
      <c r="D15" s="10" t="s">
        <v>15</v>
      </c>
      <c r="E15" s="11">
        <v>51900000</v>
      </c>
    </row>
    <row r="16" spans="1:6" ht="75.75" customHeight="1">
      <c r="A16" s="9">
        <v>814</v>
      </c>
      <c r="B16" s="9">
        <v>340</v>
      </c>
      <c r="C16" s="9">
        <v>361</v>
      </c>
      <c r="D16" s="10" t="s">
        <v>16</v>
      </c>
      <c r="E16" s="11">
        <v>51900000</v>
      </c>
    </row>
    <row r="17" spans="1:7" ht="60.75" customHeight="1">
      <c r="A17" s="9">
        <v>820</v>
      </c>
      <c r="B17" s="9">
        <v>340</v>
      </c>
      <c r="C17" s="9">
        <v>361</v>
      </c>
      <c r="D17" s="10" t="s">
        <v>17</v>
      </c>
      <c r="E17" s="11">
        <f>13500000+8*1800000</f>
        <v>27900000</v>
      </c>
    </row>
    <row r="18" spans="1:7" ht="24" customHeight="1">
      <c r="A18" s="9"/>
      <c r="B18" s="16"/>
      <c r="C18" s="9"/>
      <c r="D18" s="17" t="s">
        <v>18</v>
      </c>
      <c r="E18" s="8">
        <f>SUM(E14:E17)</f>
        <v>183600000</v>
      </c>
    </row>
    <row r="19" spans="1:7" ht="66.75" customHeight="1">
      <c r="A19" s="9">
        <v>805</v>
      </c>
      <c r="B19" s="16" t="s">
        <v>11</v>
      </c>
      <c r="C19" s="9">
        <v>362</v>
      </c>
      <c r="D19" s="10" t="s">
        <v>19</v>
      </c>
      <c r="E19" s="11">
        <v>10000000</v>
      </c>
    </row>
    <row r="20" spans="1:7" ht="24" customHeight="1">
      <c r="A20" s="18"/>
      <c r="B20" s="19"/>
      <c r="C20" s="6"/>
      <c r="D20" s="20" t="s">
        <v>20</v>
      </c>
      <c r="E20" s="8">
        <f>SUM(E19:E19)</f>
        <v>10000000</v>
      </c>
    </row>
    <row r="21" spans="1:7" ht="24" customHeight="1">
      <c r="A21" s="39" t="s">
        <v>21</v>
      </c>
      <c r="B21" s="40"/>
      <c r="C21" s="40"/>
      <c r="D21" s="41"/>
      <c r="E21" s="21">
        <f>+E23+E25+E29+E31+E33+E35+E37+E40+E27</f>
        <v>1278400000</v>
      </c>
      <c r="G21" s="4">
        <v>1278400000</v>
      </c>
    </row>
    <row r="22" spans="1:7" ht="53.25" customHeight="1">
      <c r="A22" s="9">
        <v>810</v>
      </c>
      <c r="B22" s="22" t="s">
        <v>22</v>
      </c>
      <c r="C22" s="16" t="s">
        <v>23</v>
      </c>
      <c r="D22" s="10" t="s">
        <v>24</v>
      </c>
      <c r="E22" s="11">
        <v>51900000</v>
      </c>
      <c r="F22" s="3">
        <v>1270000000</v>
      </c>
    </row>
    <row r="23" spans="1:7" ht="24" customHeight="1">
      <c r="A23" s="9"/>
      <c r="B23" s="16"/>
      <c r="C23" s="16"/>
      <c r="D23" s="12" t="s">
        <v>25</v>
      </c>
      <c r="E23" s="8">
        <f>E22</f>
        <v>51900000</v>
      </c>
      <c r="F23" s="3">
        <f>E21-F22</f>
        <v>8400000</v>
      </c>
    </row>
    <row r="24" spans="1:7" ht="50.25" customHeight="1">
      <c r="A24" s="9">
        <v>809</v>
      </c>
      <c r="B24" s="22" t="s">
        <v>26</v>
      </c>
      <c r="C24" s="16" t="s">
        <v>27</v>
      </c>
      <c r="D24" s="10" t="s">
        <v>28</v>
      </c>
      <c r="E24" s="11">
        <v>49100000</v>
      </c>
    </row>
    <row r="25" spans="1:7" ht="24" customHeight="1">
      <c r="A25" s="9"/>
      <c r="B25" s="16"/>
      <c r="C25" s="16"/>
      <c r="D25" s="12" t="s">
        <v>29</v>
      </c>
      <c r="E25" s="8">
        <f>E24</f>
        <v>49100000</v>
      </c>
    </row>
    <row r="26" spans="1:7" ht="71.25" customHeight="1">
      <c r="A26" s="9">
        <v>805</v>
      </c>
      <c r="B26" s="16" t="s">
        <v>45</v>
      </c>
      <c r="C26" s="16" t="s">
        <v>46</v>
      </c>
      <c r="D26" s="30" t="s">
        <v>53</v>
      </c>
      <c r="E26" s="11">
        <v>32500000</v>
      </c>
    </row>
    <row r="27" spans="1:7" ht="24" customHeight="1">
      <c r="A27" s="9"/>
      <c r="B27" s="16"/>
      <c r="C27" s="16"/>
      <c r="D27" s="12" t="s">
        <v>47</v>
      </c>
      <c r="E27" s="8">
        <f>E26</f>
        <v>32500000</v>
      </c>
    </row>
    <row r="28" spans="1:7" ht="57.75" customHeight="1">
      <c r="A28" s="9">
        <v>823</v>
      </c>
      <c r="B28" s="13" t="s">
        <v>30</v>
      </c>
      <c r="C28" s="9">
        <v>131</v>
      </c>
      <c r="D28" s="23" t="s">
        <v>31</v>
      </c>
      <c r="E28" s="11">
        <v>27000000</v>
      </c>
    </row>
    <row r="29" spans="1:7" ht="24" customHeight="1">
      <c r="A29" s="6"/>
      <c r="B29" s="6"/>
      <c r="C29" s="6"/>
      <c r="D29" s="12" t="s">
        <v>32</v>
      </c>
      <c r="E29" s="8">
        <f>E28</f>
        <v>27000000</v>
      </c>
    </row>
    <row r="30" spans="1:7" ht="57.75" customHeight="1">
      <c r="A30" s="9">
        <v>805</v>
      </c>
      <c r="B30" s="9">
        <v>160</v>
      </c>
      <c r="C30" s="9">
        <v>161</v>
      </c>
      <c r="D30" s="10" t="s">
        <v>43</v>
      </c>
      <c r="E30" s="11">
        <f>15000000+40000000</f>
        <v>55000000</v>
      </c>
    </row>
    <row r="31" spans="1:7" ht="24" customHeight="1">
      <c r="A31" s="9"/>
      <c r="B31" s="9"/>
      <c r="C31" s="9"/>
      <c r="D31" s="17" t="s">
        <v>33</v>
      </c>
      <c r="E31" s="8">
        <f>E30</f>
        <v>55000000</v>
      </c>
    </row>
    <row r="32" spans="1:7" ht="41.25" customHeight="1">
      <c r="A32" s="9">
        <v>805</v>
      </c>
      <c r="B32" s="9">
        <v>190</v>
      </c>
      <c r="C32" s="9">
        <v>191</v>
      </c>
      <c r="D32" s="10" t="s">
        <v>34</v>
      </c>
      <c r="E32" s="11">
        <v>15000000</v>
      </c>
      <c r="F32" s="24"/>
    </row>
    <row r="33" spans="1:11" ht="24" customHeight="1">
      <c r="A33" s="9"/>
      <c r="B33" s="9"/>
      <c r="C33" s="9"/>
      <c r="D33" s="17" t="s">
        <v>35</v>
      </c>
      <c r="E33" s="8">
        <f>E32</f>
        <v>15000000</v>
      </c>
    </row>
    <row r="34" spans="1:11" ht="39.75" customHeight="1">
      <c r="A34" s="9">
        <v>805</v>
      </c>
      <c r="B34" s="9">
        <v>220</v>
      </c>
      <c r="C34" s="9">
        <v>221</v>
      </c>
      <c r="D34" s="10" t="s">
        <v>36</v>
      </c>
      <c r="E34" s="11">
        <v>14000000</v>
      </c>
    </row>
    <row r="35" spans="1:11" ht="24" customHeight="1">
      <c r="A35" s="9"/>
      <c r="B35" s="9"/>
      <c r="C35" s="9"/>
      <c r="D35" s="17" t="s">
        <v>37</v>
      </c>
      <c r="E35" s="8">
        <f>E34</f>
        <v>14000000</v>
      </c>
    </row>
    <row r="36" spans="1:11" ht="72" customHeight="1">
      <c r="A36" s="9">
        <v>805</v>
      </c>
      <c r="B36" s="9">
        <v>280</v>
      </c>
      <c r="C36" s="9">
        <v>312</v>
      </c>
      <c r="D36" s="25" t="s">
        <v>44</v>
      </c>
      <c r="E36" s="11">
        <v>72000000</v>
      </c>
    </row>
    <row r="37" spans="1:11" ht="24" customHeight="1">
      <c r="A37" s="6"/>
      <c r="B37" s="6"/>
      <c r="C37" s="6"/>
      <c r="D37" s="12" t="s">
        <v>38</v>
      </c>
      <c r="E37" s="8">
        <f>E36</f>
        <v>72000000</v>
      </c>
    </row>
    <row r="38" spans="1:11" ht="75" customHeight="1">
      <c r="A38" s="9">
        <v>802</v>
      </c>
      <c r="B38" s="9">
        <v>340</v>
      </c>
      <c r="C38" s="9">
        <v>341</v>
      </c>
      <c r="D38" s="23" t="s">
        <v>39</v>
      </c>
      <c r="E38" s="11">
        <f>185400000</f>
        <v>185400000</v>
      </c>
    </row>
    <row r="39" spans="1:11" ht="138.75" customHeight="1">
      <c r="A39" s="9">
        <v>805</v>
      </c>
      <c r="B39" s="9">
        <v>340</v>
      </c>
      <c r="C39" s="9">
        <v>341</v>
      </c>
      <c r="D39" s="30" t="s">
        <v>58</v>
      </c>
      <c r="E39" s="11">
        <f>40000000+65000000+18000000+4500000+207000000+218000000+140000000+50000000+4000000+30000000</f>
        <v>776500000</v>
      </c>
    </row>
    <row r="40" spans="1:11" ht="24" customHeight="1">
      <c r="A40" s="6"/>
      <c r="B40" s="6"/>
      <c r="C40" s="6"/>
      <c r="D40" s="12" t="s">
        <v>10</v>
      </c>
      <c r="E40" s="8">
        <f>+E39+E38</f>
        <v>961900000</v>
      </c>
    </row>
    <row r="41" spans="1:11" ht="24" customHeight="1">
      <c r="A41" s="26"/>
      <c r="B41" s="26"/>
      <c r="C41" s="26"/>
      <c r="D41" s="27"/>
      <c r="E41" s="28"/>
    </row>
    <row r="42" spans="1:11" s="34" customFormat="1" ht="24" customHeight="1">
      <c r="A42" s="47" t="s">
        <v>48</v>
      </c>
      <c r="B42" s="47"/>
      <c r="C42" s="47"/>
      <c r="D42" s="47"/>
      <c r="E42" s="38">
        <f>E8</f>
        <v>5366000000</v>
      </c>
      <c r="F42" s="31"/>
      <c r="G42" s="32"/>
      <c r="H42" s="33"/>
      <c r="I42" s="33"/>
      <c r="J42" s="33"/>
      <c r="K42" s="33"/>
    </row>
    <row r="43" spans="1:11" s="34" customFormat="1" ht="24" customHeight="1">
      <c r="A43" s="36" t="s">
        <v>55</v>
      </c>
      <c r="B43" s="36"/>
      <c r="C43" s="37"/>
      <c r="D43" s="36"/>
      <c r="E43" s="36"/>
      <c r="F43" s="31"/>
      <c r="G43" s="32"/>
      <c r="H43" s="33"/>
      <c r="I43" s="33"/>
      <c r="J43" s="33"/>
      <c r="K43" s="33"/>
    </row>
    <row r="44" spans="1:11" s="34" customFormat="1" ht="24" customHeight="1">
      <c r="A44" s="49" t="str">
        <f>[1]!VND(E42,TRUE)</f>
        <v>Năm tỷ, ba trăm sáu mươi sáu triệu đồng</v>
      </c>
      <c r="B44" s="49"/>
      <c r="C44" s="49"/>
      <c r="D44" s="49"/>
      <c r="E44" s="49"/>
      <c r="F44" s="31"/>
      <c r="G44" s="32"/>
      <c r="H44" s="33"/>
      <c r="I44" s="33"/>
      <c r="J44" s="33"/>
      <c r="K44" s="33"/>
    </row>
    <row r="45" spans="1:11" s="34" customFormat="1" ht="24" customHeight="1">
      <c r="A45" s="36"/>
      <c r="B45" s="36"/>
      <c r="C45" s="37"/>
      <c r="D45" s="48" t="s">
        <v>60</v>
      </c>
      <c r="E45" s="48"/>
      <c r="F45" s="31"/>
      <c r="G45" s="32"/>
      <c r="H45" s="33"/>
      <c r="I45" s="33"/>
      <c r="J45" s="33"/>
      <c r="K45" s="33"/>
    </row>
    <row r="46" spans="1:11" s="34" customFormat="1" ht="24" customHeight="1">
      <c r="A46" s="36"/>
      <c r="B46" s="36"/>
      <c r="C46" s="37"/>
      <c r="D46" s="49" t="s">
        <v>40</v>
      </c>
      <c r="E46" s="49"/>
      <c r="F46" s="31"/>
      <c r="G46" s="32"/>
      <c r="H46" s="33"/>
      <c r="I46" s="33"/>
      <c r="J46" s="33"/>
      <c r="K46" s="33"/>
    </row>
    <row r="47" spans="1:11" s="34" customFormat="1" ht="24" customHeight="1">
      <c r="A47" s="49" t="s">
        <v>41</v>
      </c>
      <c r="B47" s="49"/>
      <c r="C47" s="49"/>
      <c r="D47" s="49" t="s">
        <v>42</v>
      </c>
      <c r="E47" s="49"/>
      <c r="F47" s="31"/>
      <c r="G47" s="32"/>
      <c r="H47" s="33"/>
      <c r="I47" s="33"/>
      <c r="J47" s="33"/>
      <c r="K47" s="33"/>
    </row>
    <row r="48" spans="1:11" s="34" customFormat="1" ht="24" customHeight="1">
      <c r="A48" s="35"/>
      <c r="B48" s="36"/>
      <c r="C48" s="37"/>
      <c r="D48" s="37"/>
      <c r="E48" s="37"/>
      <c r="F48" s="31"/>
      <c r="G48" s="32"/>
      <c r="H48" s="33"/>
      <c r="I48" s="33"/>
      <c r="J48" s="33"/>
      <c r="K48" s="33"/>
    </row>
    <row r="49" spans="1:11" s="34" customFormat="1" ht="24" customHeight="1">
      <c r="A49" s="35"/>
      <c r="B49" s="36"/>
      <c r="C49" s="37"/>
      <c r="D49" s="37"/>
      <c r="E49" s="36"/>
      <c r="F49" s="31"/>
      <c r="G49" s="32"/>
      <c r="H49" s="33"/>
      <c r="I49" s="33"/>
      <c r="J49" s="33"/>
      <c r="K49" s="33"/>
    </row>
    <row r="50" spans="1:11" s="34" customFormat="1" ht="24" customHeight="1">
      <c r="A50" s="35"/>
      <c r="B50" s="36"/>
      <c r="C50" s="37"/>
      <c r="D50" s="37"/>
      <c r="E50" s="36"/>
      <c r="F50" s="31"/>
      <c r="G50" s="32"/>
      <c r="H50" s="33"/>
      <c r="I50" s="33"/>
      <c r="J50" s="33"/>
      <c r="K50" s="33"/>
    </row>
    <row r="51" spans="1:11" s="34" customFormat="1" ht="24" customHeight="1">
      <c r="A51" s="49" t="s">
        <v>49</v>
      </c>
      <c r="B51" s="49"/>
      <c r="C51" s="49"/>
      <c r="D51" s="49" t="s">
        <v>54</v>
      </c>
      <c r="E51" s="49"/>
      <c r="F51" s="31"/>
      <c r="G51" s="32"/>
      <c r="H51" s="33"/>
      <c r="I51" s="33"/>
      <c r="J51" s="33"/>
      <c r="K51" s="33"/>
    </row>
    <row r="52" spans="1:11">
      <c r="A52" s="1"/>
      <c r="B52" s="1"/>
      <c r="C52" s="1"/>
      <c r="D52" s="1"/>
      <c r="E52" s="1"/>
    </row>
  </sheetData>
  <mergeCells count="18">
    <mergeCell ref="A42:D42"/>
    <mergeCell ref="D45:E45"/>
    <mergeCell ref="D46:E46"/>
    <mergeCell ref="D47:E47"/>
    <mergeCell ref="D51:E51"/>
    <mergeCell ref="A51:C51"/>
    <mergeCell ref="A47:C47"/>
    <mergeCell ref="A44:E44"/>
    <mergeCell ref="A21:D21"/>
    <mergeCell ref="D1:E1"/>
    <mergeCell ref="A4:E4"/>
    <mergeCell ref="A5:E5"/>
    <mergeCell ref="D6:E6"/>
    <mergeCell ref="A8:D8"/>
    <mergeCell ref="A9:D9"/>
    <mergeCell ref="A1:C1"/>
    <mergeCell ref="A2:C2"/>
    <mergeCell ref="A3:C3"/>
  </mergeCells>
  <pageMargins left="0.25" right="0.2" top="0.25" bottom="0.25" header="0.25" footer="0.25"/>
  <pageSetup paperSize="9" orientation="portrait"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okkkk</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2024-01-08T03:58:07Z</cp:lastPrinted>
  <dcterms:created xsi:type="dcterms:W3CDTF">2023-01-06T06:44:12Z</dcterms:created>
  <dcterms:modified xsi:type="dcterms:W3CDTF">2024-01-08T04:00:11Z</dcterms:modified>
</cp:coreProperties>
</file>